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5" windowWidth="1435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3" i="1" l="1"/>
  <c r="N14" i="1"/>
  <c r="N15" i="1"/>
  <c r="N16" i="1"/>
  <c r="N17" i="1"/>
  <c r="N18" i="1"/>
  <c r="N26" i="1"/>
  <c r="N27" i="1"/>
  <c r="N28" i="1"/>
  <c r="N29" i="1"/>
  <c r="O29" i="1" s="1"/>
  <c r="N30" i="1"/>
  <c r="N31" i="1"/>
  <c r="O31" i="1"/>
  <c r="P18" i="1"/>
  <c r="P14" i="1"/>
  <c r="N58" i="1"/>
  <c r="N57" i="1"/>
  <c r="N56" i="1"/>
  <c r="M57" i="1"/>
  <c r="M55" i="1"/>
  <c r="N55" i="1" s="1"/>
  <c r="S54" i="1"/>
  <c r="N54" i="1"/>
  <c r="P54" i="1" s="1"/>
  <c r="M53" i="1"/>
  <c r="N53" i="1" s="1"/>
  <c r="M30" i="1"/>
  <c r="M28" i="1"/>
  <c r="S27" i="1"/>
  <c r="P27" i="1"/>
  <c r="M26" i="1"/>
  <c r="S14" i="1"/>
  <c r="O14" i="1"/>
  <c r="M17" i="1"/>
  <c r="M15" i="1"/>
  <c r="M13" i="1"/>
  <c r="Q14" i="1" l="1"/>
  <c r="Q57" i="1"/>
  <c r="Q55" i="1"/>
  <c r="P55" i="1"/>
  <c r="O55" i="1"/>
  <c r="Q56" i="1"/>
  <c r="O57" i="1"/>
  <c r="P57" i="1"/>
  <c r="O58" i="1"/>
  <c r="Q58" i="1" s="1"/>
  <c r="R57" i="1" s="1"/>
  <c r="P58" i="1"/>
  <c r="O56" i="1"/>
  <c r="P56" i="1"/>
  <c r="P53" i="1"/>
  <c r="O53" i="1"/>
  <c r="O54" i="1"/>
  <c r="Q54" i="1" s="1"/>
  <c r="P31" i="1"/>
  <c r="Q29" i="1"/>
  <c r="P29" i="1"/>
  <c r="O18" i="1"/>
  <c r="Q31" i="1"/>
  <c r="P28" i="1"/>
  <c r="Q28" i="1" s="1"/>
  <c r="O28" i="1"/>
  <c r="P26" i="1"/>
  <c r="O26" i="1"/>
  <c r="Q26" i="1" s="1"/>
  <c r="R26" i="1" s="1"/>
  <c r="T26" i="1" s="1"/>
  <c r="P30" i="1"/>
  <c r="O30" i="1"/>
  <c r="O27" i="1"/>
  <c r="Q27" i="1" s="1"/>
  <c r="P15" i="1"/>
  <c r="O15" i="1"/>
  <c r="Q15" i="1" s="1"/>
  <c r="O17" i="1"/>
  <c r="P17" i="1"/>
  <c r="Q18" i="1"/>
  <c r="P16" i="1"/>
  <c r="P13" i="1"/>
  <c r="O16" i="1"/>
  <c r="O13" i="1"/>
  <c r="R28" i="1" l="1"/>
  <c r="S28" i="1" s="1"/>
  <c r="Q13" i="1"/>
  <c r="R13" i="1" s="1"/>
  <c r="T13" i="1" s="1"/>
  <c r="Q53" i="1"/>
  <c r="R53" i="1" s="1"/>
  <c r="T53" i="1" s="1"/>
  <c r="R55" i="1"/>
  <c r="T55" i="1" s="1"/>
  <c r="T57" i="1"/>
  <c r="S57" i="1"/>
  <c r="Q16" i="1"/>
  <c r="Q17" i="1"/>
  <c r="R17" i="1" s="1"/>
  <c r="Q30" i="1"/>
  <c r="R30" i="1" s="1"/>
  <c r="T30" i="1" s="1"/>
  <c r="R15" i="1"/>
  <c r="T28" i="1" l="1"/>
  <c r="S55" i="1"/>
  <c r="S30" i="1"/>
  <c r="T15" i="1"/>
  <c r="S15" i="1"/>
  <c r="T17" i="1"/>
  <c r="S17" i="1"/>
</calcChain>
</file>

<file path=xl/sharedStrings.xml><?xml version="1.0" encoding="utf-8"?>
<sst xmlns="http://schemas.openxmlformats.org/spreadsheetml/2006/main" count="180" uniqueCount="61">
  <si>
    <t>YOUNG MASTER GARMENT CORP SDN BHD</t>
  </si>
  <si>
    <t>Subsidiary</t>
  </si>
  <si>
    <t>:</t>
  </si>
  <si>
    <t xml:space="preserve">ESPD </t>
  </si>
  <si>
    <t xml:space="preserve">Date </t>
  </si>
  <si>
    <t xml:space="preserve">: </t>
  </si>
  <si>
    <t>Vendor</t>
  </si>
  <si>
    <t>Minlon</t>
  </si>
  <si>
    <t>Arrival Date</t>
  </si>
  <si>
    <t>Fabrication</t>
  </si>
  <si>
    <t xml:space="preserve">Art No </t>
  </si>
  <si>
    <t xml:space="preserve">Description </t>
  </si>
  <si>
    <t xml:space="preserve">Sizes </t>
  </si>
  <si>
    <t>Incoming</t>
  </si>
  <si>
    <t>Unit</t>
  </si>
  <si>
    <t xml:space="preserve">TT </t>
  </si>
  <si>
    <t xml:space="preserve">Amount </t>
  </si>
  <si>
    <t>Add 2%</t>
  </si>
  <si>
    <t>Add</t>
  </si>
  <si>
    <t xml:space="preserve">Grand </t>
  </si>
  <si>
    <t xml:space="preserve">Unit </t>
  </si>
  <si>
    <t>Add 6%</t>
  </si>
  <si>
    <t xml:space="preserve">Billing </t>
  </si>
  <si>
    <t xml:space="preserve">Qty In </t>
  </si>
  <si>
    <t>Price</t>
  </si>
  <si>
    <t xml:space="preserve">Amt </t>
  </si>
  <si>
    <t>In RM</t>
  </si>
  <si>
    <t>For'wing</t>
  </si>
  <si>
    <t>Total</t>
  </si>
  <si>
    <t>U/price</t>
  </si>
  <si>
    <t>Inv</t>
  </si>
  <si>
    <t xml:space="preserve">S </t>
  </si>
  <si>
    <t>M</t>
  </si>
  <si>
    <t>L</t>
  </si>
  <si>
    <t>XL</t>
  </si>
  <si>
    <t>XXL</t>
  </si>
  <si>
    <t>XXXL</t>
  </si>
  <si>
    <t>Packs</t>
  </si>
  <si>
    <t xml:space="preserve">RMB </t>
  </si>
  <si>
    <t xml:space="preserve">Fee </t>
  </si>
  <si>
    <t>Amt</t>
  </si>
  <si>
    <t>RM</t>
  </si>
  <si>
    <t>REX 8512</t>
  </si>
  <si>
    <t>Renoma Boxer Brief  (2 in 1)</t>
  </si>
  <si>
    <t>Packaging In RMB</t>
  </si>
  <si>
    <t>REX 8502</t>
  </si>
  <si>
    <t>Renoma Trunk  (2 in 1)</t>
  </si>
  <si>
    <t>REM 8493</t>
  </si>
  <si>
    <t>Renoma Mini (3 in 1)</t>
  </si>
  <si>
    <t>Prepared by,</t>
  </si>
  <si>
    <t>Verified by,</t>
  </si>
  <si>
    <t>Accepted</t>
  </si>
  <si>
    <t>Candy Chang</t>
  </si>
  <si>
    <t xml:space="preserve">Merchandising Dept </t>
  </si>
  <si>
    <t>Casey Chen</t>
  </si>
  <si>
    <t>Brand Owner</t>
  </si>
  <si>
    <t>COST ESTIMATION  - BIG LOGO PRINT</t>
  </si>
  <si>
    <t>38mm Shiny  Yarn Waistband, 92% Polyester, 8% Spandex, 140gms ,  Only Logo Print</t>
  </si>
  <si>
    <t>38mm Shiny  Yarn Waistband, 92% Polyester, 8% Spandex, 140gms ,  FULL PRINT</t>
  </si>
  <si>
    <t>90% Nylon Microfibre, 10% Spandex , 120gms</t>
  </si>
  <si>
    <t>04.07.2016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</si>
</sst>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#,##0.00;[Red]#,##0.00"/>
    <numFmt numFmtId="167" formatCode="yy/m/d;@"/>
  </numFmts>
  <fonts count="14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u/>
      <sz val="16"/>
      <color rgb="FF0070C0"/>
      <name val="Times New Roman"/>
      <family val="1"/>
    </font>
    <font>
      <sz val="11"/>
      <color theme="1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205">
    <xf numFmtId="0" fontId="0" fillId="0" borderId="0" xfId="0"/>
    <xf numFmtId="0" fontId="1" fillId="0" borderId="0" xfId="1"/>
    <xf numFmtId="0" fontId="4" fillId="0" borderId="0" xfId="2" applyFont="1"/>
    <xf numFmtId="0" fontId="3" fillId="0" borderId="13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4" fillId="0" borderId="0" xfId="2" applyFont="1" applyAlignment="1"/>
    <xf numFmtId="0" fontId="4" fillId="0" borderId="0" xfId="2" applyFont="1" applyAlignment="1">
      <alignment horizontal="left"/>
    </xf>
    <xf numFmtId="14" fontId="4" fillId="0" borderId="0" xfId="2" quotePrefix="1" applyNumberFormat="1" applyFont="1" applyAlignment="1">
      <alignment horizontal="center"/>
    </xf>
    <xf numFmtId="0" fontId="4" fillId="0" borderId="0" xfId="2" quotePrefix="1" applyFont="1" applyBorder="1" applyAlignment="1">
      <alignment horizontal="left"/>
    </xf>
    <xf numFmtId="14" fontId="4" fillId="0" borderId="0" xfId="2" applyNumberFormat="1" applyFont="1" applyBorder="1"/>
    <xf numFmtId="0" fontId="4" fillId="0" borderId="0" xfId="2" applyFont="1" applyBorder="1"/>
    <xf numFmtId="0" fontId="3" fillId="0" borderId="0" xfId="2" applyFont="1" applyBorder="1" applyAlignment="1">
      <alignment horizontal="center"/>
    </xf>
    <xf numFmtId="14" fontId="4" fillId="0" borderId="0" xfId="2" quotePrefix="1" applyNumberFormat="1" applyFont="1" applyAlignment="1">
      <alignment horizontal="left"/>
    </xf>
    <xf numFmtId="14" fontId="4" fillId="0" borderId="0" xfId="2" applyNumberFormat="1" applyFont="1" applyAlignment="1"/>
    <xf numFmtId="0" fontId="3" fillId="0" borderId="11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9" xfId="2" applyFont="1" applyFill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7" xfId="2" applyFont="1" applyFill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0" borderId="2" xfId="2" applyFont="1" applyBorder="1"/>
    <xf numFmtId="0" fontId="3" fillId="0" borderId="14" xfId="2" applyFont="1" applyBorder="1"/>
    <xf numFmtId="0" fontId="3" fillId="0" borderId="1" xfId="2" applyFont="1" applyBorder="1"/>
    <xf numFmtId="0" fontId="3" fillId="0" borderId="15" xfId="2" applyFont="1" applyBorder="1"/>
    <xf numFmtId="0" fontId="5" fillId="3" borderId="7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4" fontId="4" fillId="0" borderId="9" xfId="2" applyNumberFormat="1" applyFont="1" applyBorder="1"/>
    <xf numFmtId="43" fontId="4" fillId="0" borderId="10" xfId="2" applyNumberFormat="1" applyFont="1" applyBorder="1"/>
    <xf numFmtId="0" fontId="4" fillId="0" borderId="12" xfId="2" applyFont="1" applyBorder="1" applyAlignment="1">
      <alignment horizontal="center"/>
    </xf>
    <xf numFmtId="0" fontId="4" fillId="0" borderId="19" xfId="2" applyFont="1" applyBorder="1" applyAlignment="1">
      <alignment horizontal="center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4" fontId="4" fillId="0" borderId="4" xfId="2" applyNumberFormat="1" applyFont="1" applyBorder="1"/>
    <xf numFmtId="43" fontId="6" fillId="0" borderId="4" xfId="2" applyNumberFormat="1" applyFont="1" applyBorder="1"/>
    <xf numFmtId="43" fontId="6" fillId="0" borderId="4" xfId="2" applyNumberFormat="1" applyFont="1" applyBorder="1" applyAlignment="1"/>
    <xf numFmtId="4" fontId="6" fillId="0" borderId="1" xfId="2" applyNumberFormat="1" applyFont="1" applyBorder="1" applyAlignment="1"/>
    <xf numFmtId="4" fontId="6" fillId="0" borderId="4" xfId="2" applyNumberFormat="1" applyFont="1" applyBorder="1"/>
    <xf numFmtId="0" fontId="6" fillId="0" borderId="15" xfId="2" applyFont="1" applyBorder="1"/>
    <xf numFmtId="0" fontId="4" fillId="0" borderId="0" xfId="2" applyFont="1" applyBorder="1" applyAlignment="1">
      <alignment horizontal="right"/>
    </xf>
    <xf numFmtId="0" fontId="4" fillId="0" borderId="0" xfId="2" applyFont="1" applyBorder="1" applyAlignment="1"/>
    <xf numFmtId="0" fontId="4" fillId="0" borderId="11" xfId="2" applyFont="1" applyBorder="1"/>
    <xf numFmtId="0" fontId="7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 applyFill="1"/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4" fontId="4" fillId="0" borderId="4" xfId="2" applyNumberFormat="1" applyFont="1" applyBorder="1" applyAlignment="1"/>
    <xf numFmtId="43" fontId="4" fillId="0" borderId="15" xfId="2" applyNumberFormat="1" applyFont="1" applyBorder="1"/>
    <xf numFmtId="164" fontId="4" fillId="0" borderId="9" xfId="7" applyNumberFormat="1" applyFont="1" applyBorder="1"/>
    <xf numFmtId="43" fontId="4" fillId="0" borderId="9" xfId="7" applyNumberFormat="1" applyFont="1" applyBorder="1" applyAlignment="1"/>
    <xf numFmtId="164" fontId="4" fillId="0" borderId="4" xfId="7" applyNumberFormat="1" applyFont="1" applyBorder="1"/>
    <xf numFmtId="164" fontId="6" fillId="0" borderId="2" xfId="7" applyNumberFormat="1" applyFont="1" applyBorder="1" applyAlignment="1">
      <alignment horizontal="center"/>
    </xf>
    <xf numFmtId="164" fontId="6" fillId="0" borderId="3" xfId="7" applyNumberFormat="1" applyFont="1" applyBorder="1" applyAlignment="1">
      <alignment horizontal="center"/>
    </xf>
    <xf numFmtId="164" fontId="6" fillId="0" borderId="17" xfId="7" applyNumberFormat="1" applyFont="1" applyBorder="1" applyAlignment="1">
      <alignment horizontal="center"/>
    </xf>
    <xf numFmtId="164" fontId="6" fillId="0" borderId="1" xfId="7" applyNumberFormat="1" applyFont="1" applyBorder="1" applyAlignment="1">
      <alignment horizontal="center"/>
    </xf>
    <xf numFmtId="43" fontId="6" fillId="0" borderId="4" xfId="7" applyFont="1" applyBorder="1"/>
    <xf numFmtId="43" fontId="4" fillId="0" borderId="9" xfId="7" applyFont="1" applyBorder="1"/>
    <xf numFmtId="43" fontId="4" fillId="0" borderId="4" xfId="7" applyFont="1" applyBorder="1"/>
    <xf numFmtId="4" fontId="4" fillId="0" borderId="9" xfId="2" applyNumberFormat="1" applyFont="1" applyBorder="1" applyAlignment="1"/>
    <xf numFmtId="0" fontId="6" fillId="0" borderId="25" xfId="2" applyFont="1" applyBorder="1"/>
    <xf numFmtId="0" fontId="7" fillId="0" borderId="0" xfId="2" applyFont="1"/>
    <xf numFmtId="0" fontId="12" fillId="0" borderId="0" xfId="1" applyFont="1"/>
    <xf numFmtId="0" fontId="10" fillId="0" borderId="0" xfId="2" applyFont="1" applyBorder="1"/>
    <xf numFmtId="0" fontId="10" fillId="0" borderId="0" xfId="2" applyFont="1" applyBorder="1" applyAlignment="1">
      <alignment horizontal="right"/>
    </xf>
    <xf numFmtId="0" fontId="10" fillId="0" borderId="0" xfId="2" applyFont="1" applyBorder="1" applyAlignment="1">
      <alignment horizontal="left"/>
    </xf>
    <xf numFmtId="14" fontId="10" fillId="0" borderId="0" xfId="2" applyNumberFormat="1" applyFont="1" applyBorder="1" applyAlignment="1">
      <alignment horizontal="left"/>
    </xf>
    <xf numFmtId="0" fontId="10" fillId="0" borderId="0" xfId="1" applyFont="1" applyAlignment="1">
      <alignment horizontal="left"/>
    </xf>
    <xf numFmtId="166" fontId="10" fillId="0" borderId="0" xfId="1" applyNumberFormat="1" applyFont="1" applyAlignment="1">
      <alignment horizontal="right"/>
    </xf>
    <xf numFmtId="14" fontId="8" fillId="0" borderId="0" xfId="2" quotePrefix="1" applyNumberFormat="1" applyFont="1" applyAlignment="1">
      <alignment horizontal="center"/>
    </xf>
    <xf numFmtId="9" fontId="3" fillId="0" borderId="7" xfId="2" applyNumberFormat="1" applyFont="1" applyBorder="1" applyAlignment="1">
      <alignment horizontal="center"/>
    </xf>
    <xf numFmtId="43" fontId="4" fillId="0" borderId="4" xfId="7" applyNumberFormat="1" applyFont="1" applyBorder="1" applyAlignment="1"/>
    <xf numFmtId="167" fontId="4" fillId="0" borderId="0" xfId="2" applyNumberFormat="1" applyFont="1"/>
    <xf numFmtId="0" fontId="1" fillId="0" borderId="0" xfId="1"/>
    <xf numFmtId="0" fontId="4" fillId="0" borderId="0" xfId="2" applyFont="1"/>
    <xf numFmtId="0" fontId="3" fillId="0" borderId="13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4" fillId="0" borderId="0" xfId="2" applyFont="1" applyAlignment="1"/>
    <xf numFmtId="0" fontId="4" fillId="0" borderId="0" xfId="2" applyFont="1" applyAlignment="1">
      <alignment horizontal="left"/>
    </xf>
    <xf numFmtId="14" fontId="4" fillId="0" borderId="0" xfId="2" quotePrefix="1" applyNumberFormat="1" applyFont="1" applyAlignment="1">
      <alignment horizontal="center"/>
    </xf>
    <xf numFmtId="0" fontId="4" fillId="0" borderId="0" xfId="2" quotePrefix="1" applyFont="1" applyBorder="1" applyAlignment="1">
      <alignment horizontal="left"/>
    </xf>
    <xf numFmtId="14" fontId="4" fillId="0" borderId="0" xfId="2" applyNumberFormat="1" applyFont="1" applyBorder="1"/>
    <xf numFmtId="0" fontId="4" fillId="0" borderId="0" xfId="2" applyFont="1" applyBorder="1"/>
    <xf numFmtId="0" fontId="3" fillId="0" borderId="0" xfId="2" applyFont="1" applyBorder="1" applyAlignment="1">
      <alignment horizontal="center"/>
    </xf>
    <xf numFmtId="14" fontId="4" fillId="0" borderId="0" xfId="2" quotePrefix="1" applyNumberFormat="1" applyFont="1" applyAlignment="1">
      <alignment horizontal="left"/>
    </xf>
    <xf numFmtId="14" fontId="4" fillId="0" borderId="0" xfId="2" applyNumberFormat="1" applyFont="1" applyAlignment="1"/>
    <xf numFmtId="0" fontId="3" fillId="0" borderId="11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9" xfId="2" applyFont="1" applyFill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7" xfId="2" applyFont="1" applyFill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0" borderId="2" xfId="2" applyFont="1" applyBorder="1"/>
    <xf numFmtId="0" fontId="3" fillId="0" borderId="14" xfId="2" applyFont="1" applyBorder="1"/>
    <xf numFmtId="0" fontId="3" fillId="0" borderId="1" xfId="2" applyFont="1" applyBorder="1"/>
    <xf numFmtId="0" fontId="3" fillId="0" borderId="15" xfId="2" applyFont="1" applyBorder="1"/>
    <xf numFmtId="0" fontId="3" fillId="0" borderId="12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5" fillId="3" borderId="7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165" fontId="4" fillId="0" borderId="9" xfId="2" applyNumberFormat="1" applyFont="1" applyBorder="1"/>
    <xf numFmtId="4" fontId="4" fillId="0" borderId="9" xfId="2" applyNumberFormat="1" applyFont="1" applyBorder="1"/>
    <xf numFmtId="43" fontId="4" fillId="0" borderId="10" xfId="2" applyNumberFormat="1" applyFont="1" applyBorder="1"/>
    <xf numFmtId="0" fontId="4" fillId="0" borderId="12" xfId="2" applyFont="1" applyBorder="1" applyAlignment="1">
      <alignment horizontal="center"/>
    </xf>
    <xf numFmtId="0" fontId="4" fillId="0" borderId="19" xfId="2" applyFont="1" applyBorder="1" applyAlignment="1">
      <alignment horizontal="center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165" fontId="4" fillId="0" borderId="4" xfId="2" applyNumberFormat="1" applyFont="1" applyBorder="1"/>
    <xf numFmtId="4" fontId="4" fillId="0" borderId="4" xfId="2" applyNumberFormat="1" applyFont="1" applyBorder="1"/>
    <xf numFmtId="43" fontId="6" fillId="0" borderId="4" xfId="2" applyNumberFormat="1" applyFont="1" applyBorder="1"/>
    <xf numFmtId="43" fontId="6" fillId="0" borderId="4" xfId="2" applyNumberFormat="1" applyFont="1" applyBorder="1" applyAlignment="1"/>
    <xf numFmtId="4" fontId="6" fillId="0" borderId="1" xfId="2" applyNumberFormat="1" applyFont="1" applyBorder="1" applyAlignment="1"/>
    <xf numFmtId="4" fontId="6" fillId="0" borderId="4" xfId="2" applyNumberFormat="1" applyFont="1" applyBorder="1"/>
    <xf numFmtId="0" fontId="6" fillId="0" borderId="15" xfId="2" applyFont="1" applyBorder="1"/>
    <xf numFmtId="0" fontId="4" fillId="0" borderId="0" xfId="2" applyFont="1" applyBorder="1" applyAlignment="1">
      <alignment horizontal="right"/>
    </xf>
    <xf numFmtId="0" fontId="4" fillId="0" borderId="0" xfId="2" applyFont="1" applyBorder="1" applyAlignment="1"/>
    <xf numFmtId="0" fontId="4" fillId="0" borderId="11" xfId="2" applyFont="1" applyBorder="1"/>
    <xf numFmtId="0" fontId="7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 applyFill="1"/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4" fontId="4" fillId="0" borderId="4" xfId="2" applyNumberFormat="1" applyFont="1" applyBorder="1" applyAlignment="1"/>
    <xf numFmtId="43" fontId="4" fillId="0" borderId="15" xfId="2" applyNumberFormat="1" applyFont="1" applyBorder="1"/>
    <xf numFmtId="164" fontId="4" fillId="0" borderId="9" xfId="7" applyNumberFormat="1" applyFont="1" applyBorder="1"/>
    <xf numFmtId="43" fontId="4" fillId="0" borderId="9" xfId="7" applyNumberFormat="1" applyFont="1" applyBorder="1" applyAlignment="1"/>
    <xf numFmtId="164" fontId="4" fillId="0" borderId="4" xfId="7" applyNumberFormat="1" applyFont="1" applyBorder="1"/>
    <xf numFmtId="164" fontId="6" fillId="0" borderId="2" xfId="7" applyNumberFormat="1" applyFont="1" applyBorder="1" applyAlignment="1">
      <alignment horizontal="center"/>
    </xf>
    <xf numFmtId="164" fontId="6" fillId="0" borderId="3" xfId="7" applyNumberFormat="1" applyFont="1" applyBorder="1" applyAlignment="1">
      <alignment horizontal="center"/>
    </xf>
    <xf numFmtId="164" fontId="6" fillId="0" borderId="17" xfId="7" applyNumberFormat="1" applyFont="1" applyBorder="1" applyAlignment="1">
      <alignment horizontal="center"/>
    </xf>
    <xf numFmtId="164" fontId="6" fillId="0" borderId="1" xfId="7" applyNumberFormat="1" applyFont="1" applyBorder="1" applyAlignment="1">
      <alignment horizontal="center"/>
    </xf>
    <xf numFmtId="43" fontId="6" fillId="0" borderId="4" xfId="7" applyFont="1" applyBorder="1"/>
    <xf numFmtId="43" fontId="4" fillId="0" borderId="9" xfId="7" applyFont="1" applyBorder="1"/>
    <xf numFmtId="43" fontId="4" fillId="0" borderId="4" xfId="7" applyFont="1" applyBorder="1"/>
    <xf numFmtId="4" fontId="4" fillId="0" borderId="9" xfId="2" applyNumberFormat="1" applyFont="1" applyBorder="1" applyAlignment="1"/>
    <xf numFmtId="0" fontId="6" fillId="0" borderId="25" xfId="2" applyFont="1" applyBorder="1"/>
    <xf numFmtId="0" fontId="7" fillId="0" borderId="0" xfId="2" applyFont="1"/>
    <xf numFmtId="0" fontId="12" fillId="0" borderId="0" xfId="1" applyFont="1"/>
    <xf numFmtId="0" fontId="10" fillId="0" borderId="0" xfId="2" applyFont="1" applyBorder="1"/>
    <xf numFmtId="0" fontId="10" fillId="0" borderId="0" xfId="2" applyFont="1" applyBorder="1" applyAlignment="1">
      <alignment horizontal="right"/>
    </xf>
    <xf numFmtId="0" fontId="10" fillId="0" borderId="0" xfId="2" applyFont="1" applyBorder="1" applyAlignment="1">
      <alignment horizontal="left"/>
    </xf>
    <xf numFmtId="14" fontId="10" fillId="0" borderId="0" xfId="2" applyNumberFormat="1" applyFont="1" applyBorder="1" applyAlignment="1">
      <alignment horizontal="left"/>
    </xf>
    <xf numFmtId="0" fontId="10" fillId="0" borderId="0" xfId="1" applyFont="1" applyAlignment="1">
      <alignment horizontal="left"/>
    </xf>
    <xf numFmtId="166" fontId="10" fillId="0" borderId="0" xfId="1" applyNumberFormat="1" applyFont="1" applyAlignment="1">
      <alignment horizontal="right"/>
    </xf>
    <xf numFmtId="14" fontId="8" fillId="0" borderId="0" xfId="2" quotePrefix="1" applyNumberFormat="1" applyFont="1" applyAlignment="1">
      <alignment horizontal="center"/>
    </xf>
    <xf numFmtId="9" fontId="3" fillId="0" borderId="7" xfId="2" applyNumberFormat="1" applyFont="1" applyBorder="1" applyAlignment="1">
      <alignment horizontal="center"/>
    </xf>
    <xf numFmtId="43" fontId="4" fillId="0" borderId="4" xfId="7" applyNumberFormat="1" applyFont="1" applyBorder="1" applyAlignment="1"/>
    <xf numFmtId="167" fontId="4" fillId="0" borderId="0" xfId="2" applyNumberFormat="1" applyFont="1"/>
    <xf numFmtId="0" fontId="9" fillId="0" borderId="22" xfId="2" applyFont="1" applyBorder="1" applyAlignment="1">
      <alignment horizontal="left"/>
    </xf>
    <xf numFmtId="0" fontId="9" fillId="0" borderId="8" xfId="2" applyFont="1" applyBorder="1" applyAlignment="1">
      <alignment horizontal="left"/>
    </xf>
    <xf numFmtId="0" fontId="9" fillId="0" borderId="10" xfId="2" applyFont="1" applyBorder="1" applyAlignment="1">
      <alignment horizontal="left"/>
    </xf>
    <xf numFmtId="0" fontId="9" fillId="0" borderId="14" xfId="2" applyFont="1" applyBorder="1" applyAlignment="1">
      <alignment horizontal="left"/>
    </xf>
    <xf numFmtId="0" fontId="9" fillId="0" borderId="1" xfId="2" applyFont="1" applyBorder="1" applyAlignment="1">
      <alignment horizontal="left"/>
    </xf>
    <xf numFmtId="0" fontId="9" fillId="0" borderId="15" xfId="2" applyFont="1" applyBorder="1" applyAlignment="1">
      <alignment horizontal="left"/>
    </xf>
    <xf numFmtId="0" fontId="6" fillId="0" borderId="26" xfId="2" applyFont="1" applyBorder="1" applyAlignment="1">
      <alignment horizontal="center"/>
    </xf>
    <xf numFmtId="0" fontId="6" fillId="0" borderId="27" xfId="2" applyFont="1" applyBorder="1" applyAlignment="1">
      <alignment horizontal="center"/>
    </xf>
    <xf numFmtId="0" fontId="6" fillId="0" borderId="24" xfId="2" applyFont="1" applyBorder="1" applyAlignment="1">
      <alignment horizontal="center"/>
    </xf>
    <xf numFmtId="0" fontId="11" fillId="0" borderId="23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3" fillId="0" borderId="22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3" fillId="0" borderId="21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3" fillId="4" borderId="23" xfId="1" applyFont="1" applyFill="1" applyBorder="1" applyAlignment="1">
      <alignment horizontal="center"/>
    </xf>
    <xf numFmtId="0" fontId="13" fillId="4" borderId="0" xfId="1" applyFont="1" applyFill="1" applyBorder="1" applyAlignment="1">
      <alignment horizontal="center"/>
    </xf>
    <xf numFmtId="0" fontId="3" fillId="0" borderId="28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43" fontId="4" fillId="0" borderId="9" xfId="2" applyNumberFormat="1" applyFont="1" applyBorder="1"/>
    <xf numFmtId="43" fontId="4" fillId="0" borderId="4" xfId="2" applyNumberFormat="1" applyFont="1" applyBorder="1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right"/>
    </xf>
    <xf numFmtId="14" fontId="3" fillId="0" borderId="0" xfId="2" applyNumberFormat="1" applyFont="1" applyBorder="1"/>
    <xf numFmtId="0" fontId="4" fillId="0" borderId="0" xfId="2" applyFont="1" applyFill="1" applyBorder="1"/>
    <xf numFmtId="0" fontId="1" fillId="0" borderId="0" xfId="1" applyFill="1"/>
    <xf numFmtId="0" fontId="12" fillId="0" borderId="0" xfId="1" applyFont="1" applyFill="1"/>
    <xf numFmtId="0" fontId="0" fillId="0" borderId="0" xfId="0" applyFill="1"/>
  </cellXfs>
  <cellStyles count="9">
    <cellStyle name="Comma 2" xfId="3"/>
    <cellStyle name="Comma 2 2" xfId="7"/>
    <cellStyle name="Comma 3" xfId="6"/>
    <cellStyle name="Comma 4" xfId="4"/>
    <cellStyle name="Normal" xfId="0" builtinId="0"/>
    <cellStyle name="Normal 2" xfId="2"/>
    <cellStyle name="Normal 3" xfId="5"/>
    <cellStyle name="Normal 4" xfId="1"/>
    <cellStyle name="Normal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6"/>
  <sheetViews>
    <sheetView tabSelected="1" zoomScale="78" zoomScaleNormal="78" workbookViewId="0">
      <selection activeCell="X10" sqref="X10"/>
    </sheetView>
  </sheetViews>
  <sheetFormatPr defaultRowHeight="15"/>
  <cols>
    <col min="5" max="10" width="0" hidden="1" customWidth="1"/>
    <col min="13" max="20" width="11.5703125" customWidth="1"/>
    <col min="21" max="21" width="3.7109375" style="204" customWidth="1"/>
  </cols>
  <sheetData>
    <row r="2" spans="1:21" ht="22.5">
      <c r="A2" s="189" t="s">
        <v>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</row>
    <row r="3" spans="1:2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47"/>
      <c r="N3" s="48"/>
      <c r="O3" s="48"/>
      <c r="P3" s="47"/>
      <c r="Q3" s="47"/>
      <c r="R3" s="48"/>
      <c r="S3" s="48"/>
      <c r="T3" s="48"/>
      <c r="U3" s="201"/>
    </row>
    <row r="4" spans="1:21" ht="20.25">
      <c r="A4" s="178" t="s">
        <v>56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202"/>
    </row>
    <row r="5" spans="1:21">
      <c r="A5" s="2" t="s">
        <v>1</v>
      </c>
      <c r="B5" s="2"/>
      <c r="C5" s="2" t="s">
        <v>2</v>
      </c>
      <c r="D5" s="2" t="s">
        <v>3</v>
      </c>
      <c r="E5" s="4"/>
      <c r="F5" s="4"/>
      <c r="G5" s="4"/>
      <c r="H5" s="4"/>
      <c r="I5" s="4"/>
      <c r="J5" s="4"/>
      <c r="K5" s="5"/>
      <c r="L5" s="2"/>
      <c r="M5" s="5"/>
      <c r="N5" s="1"/>
      <c r="O5" s="6" t="s">
        <v>4</v>
      </c>
      <c r="P5" s="9" t="s">
        <v>5</v>
      </c>
      <c r="Q5" s="82" t="s">
        <v>60</v>
      </c>
      <c r="R5" s="2"/>
      <c r="S5" s="2"/>
      <c r="T5" s="2"/>
      <c r="U5" s="202"/>
    </row>
    <row r="6" spans="1:21">
      <c r="A6" s="2" t="s">
        <v>6</v>
      </c>
      <c r="B6" s="2"/>
      <c r="C6" s="2" t="s">
        <v>2</v>
      </c>
      <c r="D6" s="2" t="s">
        <v>7</v>
      </c>
      <c r="E6" s="4"/>
      <c r="F6" s="4"/>
      <c r="G6" s="4"/>
      <c r="H6" s="4"/>
      <c r="I6" s="4"/>
      <c r="J6" s="4"/>
      <c r="K6" s="7"/>
      <c r="L6" s="2"/>
      <c r="M6" s="5"/>
      <c r="N6" s="6"/>
      <c r="O6" s="6"/>
      <c r="P6" s="9"/>
      <c r="Q6" s="2"/>
      <c r="R6" s="2"/>
      <c r="S6" s="2"/>
      <c r="T6" s="2"/>
      <c r="U6" s="202"/>
    </row>
    <row r="7" spans="1:21">
      <c r="A7" s="2" t="s">
        <v>8</v>
      </c>
      <c r="B7" s="14"/>
      <c r="C7" s="2" t="s">
        <v>2</v>
      </c>
      <c r="D7" s="13"/>
      <c r="E7" s="8"/>
      <c r="F7" s="8"/>
      <c r="G7" s="8"/>
      <c r="H7" s="8"/>
      <c r="I7" s="79"/>
      <c r="J7" s="8"/>
      <c r="K7" s="5"/>
      <c r="L7" s="2"/>
      <c r="M7" s="6"/>
      <c r="N7" s="6"/>
      <c r="O7" s="6"/>
      <c r="P7" s="11"/>
      <c r="Q7" s="11"/>
      <c r="R7" s="11"/>
      <c r="S7" s="11"/>
      <c r="T7" s="11"/>
      <c r="U7" s="202"/>
    </row>
    <row r="8" spans="1:21">
      <c r="A8" s="2" t="s">
        <v>9</v>
      </c>
      <c r="B8" s="2"/>
      <c r="C8" s="2" t="s">
        <v>2</v>
      </c>
      <c r="D8" s="2" t="s">
        <v>57</v>
      </c>
      <c r="E8" s="4"/>
      <c r="F8" s="4"/>
      <c r="G8" s="4"/>
      <c r="H8" s="7"/>
      <c r="I8" s="4"/>
      <c r="J8" s="4"/>
      <c r="K8" s="5"/>
      <c r="L8" s="10"/>
      <c r="M8" s="2"/>
      <c r="N8" s="2"/>
      <c r="O8" s="2"/>
      <c r="P8" s="2"/>
      <c r="Q8" s="2"/>
      <c r="R8" s="2"/>
      <c r="S8" s="2"/>
      <c r="T8" s="2"/>
      <c r="U8" s="202"/>
    </row>
    <row r="9" spans="1:21" ht="15.75" thickBot="1">
      <c r="A9" s="2"/>
      <c r="B9" s="2"/>
      <c r="C9" s="2"/>
      <c r="D9" s="2"/>
      <c r="E9" s="4"/>
      <c r="F9" s="4"/>
      <c r="G9" s="4"/>
      <c r="H9" s="4"/>
      <c r="I9" s="4"/>
      <c r="J9" s="4"/>
      <c r="K9" s="2"/>
      <c r="L9" s="2"/>
      <c r="M9" s="2"/>
      <c r="N9" s="2"/>
      <c r="O9" s="2"/>
      <c r="P9" s="2"/>
      <c r="Q9" s="2"/>
      <c r="R9" s="2"/>
      <c r="S9" s="2"/>
      <c r="T9" s="2"/>
      <c r="U9" s="202"/>
    </row>
    <row r="10" spans="1:21">
      <c r="A10" s="15" t="s">
        <v>10</v>
      </c>
      <c r="B10" s="180" t="s">
        <v>11</v>
      </c>
      <c r="C10" s="181"/>
      <c r="D10" s="182"/>
      <c r="E10" s="183" t="s">
        <v>12</v>
      </c>
      <c r="F10" s="184"/>
      <c r="G10" s="184"/>
      <c r="H10" s="184"/>
      <c r="I10" s="184"/>
      <c r="J10" s="185"/>
      <c r="K10" s="16" t="s">
        <v>13</v>
      </c>
      <c r="L10" s="18" t="s">
        <v>14</v>
      </c>
      <c r="M10" s="16" t="s">
        <v>15</v>
      </c>
      <c r="N10" s="17" t="s">
        <v>16</v>
      </c>
      <c r="O10" s="16" t="s">
        <v>17</v>
      </c>
      <c r="P10" s="16" t="s">
        <v>18</v>
      </c>
      <c r="Q10" s="16" t="s">
        <v>19</v>
      </c>
      <c r="R10" s="19" t="s">
        <v>20</v>
      </c>
      <c r="S10" s="19" t="s">
        <v>21</v>
      </c>
      <c r="T10" s="19" t="s">
        <v>22</v>
      </c>
      <c r="U10" s="202"/>
    </row>
    <row r="11" spans="1:21">
      <c r="A11" s="20"/>
      <c r="B11" s="3"/>
      <c r="C11" s="12"/>
      <c r="D11" s="12"/>
      <c r="E11" s="186"/>
      <c r="F11" s="187"/>
      <c r="G11" s="187"/>
      <c r="H11" s="187"/>
      <c r="I11" s="187"/>
      <c r="J11" s="188"/>
      <c r="K11" s="21" t="s">
        <v>23</v>
      </c>
      <c r="L11" s="22" t="s">
        <v>24</v>
      </c>
      <c r="M11" s="21" t="s">
        <v>25</v>
      </c>
      <c r="N11" s="12" t="s">
        <v>26</v>
      </c>
      <c r="O11" s="21" t="s">
        <v>27</v>
      </c>
      <c r="P11" s="80">
        <v>0.1</v>
      </c>
      <c r="Q11" s="21" t="s">
        <v>28</v>
      </c>
      <c r="R11" s="23" t="s">
        <v>24</v>
      </c>
      <c r="S11" s="23" t="s">
        <v>29</v>
      </c>
      <c r="T11" s="23" t="s">
        <v>30</v>
      </c>
      <c r="U11" s="202"/>
    </row>
    <row r="12" spans="1:21" ht="15.75" thickBot="1">
      <c r="A12" s="24"/>
      <c r="B12" s="25"/>
      <c r="C12" s="26"/>
      <c r="D12" s="27"/>
      <c r="E12" s="191" t="s">
        <v>31</v>
      </c>
      <c r="F12" s="192" t="s">
        <v>32</v>
      </c>
      <c r="G12" s="192" t="s">
        <v>33</v>
      </c>
      <c r="H12" s="192" t="s">
        <v>34</v>
      </c>
      <c r="I12" s="192" t="s">
        <v>35</v>
      </c>
      <c r="J12" s="193" t="s">
        <v>36</v>
      </c>
      <c r="K12" s="21" t="s">
        <v>37</v>
      </c>
      <c r="L12" s="22"/>
      <c r="M12" s="28" t="s">
        <v>38</v>
      </c>
      <c r="N12" s="29">
        <v>1.6</v>
      </c>
      <c r="O12" s="30" t="s">
        <v>39</v>
      </c>
      <c r="P12" s="30"/>
      <c r="Q12" s="30" t="s">
        <v>40</v>
      </c>
      <c r="R12" s="31" t="s">
        <v>26</v>
      </c>
      <c r="S12" s="31" t="s">
        <v>41</v>
      </c>
      <c r="T12" s="31" t="s">
        <v>40</v>
      </c>
      <c r="U12" s="202"/>
    </row>
    <row r="13" spans="1:21" ht="15.75">
      <c r="A13" s="49" t="s">
        <v>47</v>
      </c>
      <c r="B13" s="169" t="s">
        <v>48</v>
      </c>
      <c r="C13" s="170"/>
      <c r="D13" s="171"/>
      <c r="E13" s="36"/>
      <c r="F13" s="37"/>
      <c r="G13" s="37"/>
      <c r="H13" s="37"/>
      <c r="I13" s="37"/>
      <c r="J13" s="37"/>
      <c r="K13" s="59">
        <v>1</v>
      </c>
      <c r="L13" s="194">
        <v>18.3</v>
      </c>
      <c r="M13" s="60">
        <f>+L13</f>
        <v>18.3</v>
      </c>
      <c r="N13" s="69">
        <f>+M13/1.6</f>
        <v>11.4375</v>
      </c>
      <c r="O13" s="67">
        <f>+N13*0.02</f>
        <v>0.22875000000000001</v>
      </c>
      <c r="P13" s="67">
        <f>+N13*0.1</f>
        <v>1.14375</v>
      </c>
      <c r="Q13" s="34">
        <f>SUM(N13:P13)</f>
        <v>12.81</v>
      </c>
      <c r="R13" s="35">
        <f>+Q13+Q14</f>
        <v>13.986000000000001</v>
      </c>
      <c r="S13" s="35">
        <v>14.320600000000001</v>
      </c>
      <c r="T13" s="67">
        <f>+R13</f>
        <v>13.986000000000001</v>
      </c>
      <c r="U13" s="202"/>
    </row>
    <row r="14" spans="1:21" ht="16.5" thickBot="1">
      <c r="A14" s="38"/>
      <c r="B14" s="172" t="s">
        <v>44</v>
      </c>
      <c r="C14" s="173"/>
      <c r="D14" s="174"/>
      <c r="E14" s="39"/>
      <c r="F14" s="40"/>
      <c r="G14" s="40"/>
      <c r="H14" s="40"/>
      <c r="I14" s="40"/>
      <c r="J14" s="40"/>
      <c r="K14" s="61">
        <v>1</v>
      </c>
      <c r="L14" s="195"/>
      <c r="M14" s="81">
        <v>1.68</v>
      </c>
      <c r="N14" s="57">
        <f>+M14/1.6</f>
        <v>1.0499999999999998</v>
      </c>
      <c r="O14" s="68">
        <f>+N14*0.02</f>
        <v>2.0999999999999998E-2</v>
      </c>
      <c r="P14" s="68">
        <f>+N14*0.1</f>
        <v>0.10499999999999998</v>
      </c>
      <c r="Q14" s="41">
        <f>SUM(N14:P14)</f>
        <v>1.1759999999999997</v>
      </c>
      <c r="R14" s="58"/>
      <c r="S14" s="58">
        <f>+R14*1.306</f>
        <v>0</v>
      </c>
      <c r="T14" s="68"/>
      <c r="U14" s="202"/>
    </row>
    <row r="15" spans="1:21" ht="15.75">
      <c r="A15" s="49" t="s">
        <v>45</v>
      </c>
      <c r="B15" s="169" t="s">
        <v>46</v>
      </c>
      <c r="C15" s="170"/>
      <c r="D15" s="171"/>
      <c r="E15" s="32"/>
      <c r="F15" s="33"/>
      <c r="G15" s="33"/>
      <c r="H15" s="33"/>
      <c r="I15" s="33"/>
      <c r="J15" s="33"/>
      <c r="K15" s="59">
        <v>1</v>
      </c>
      <c r="L15" s="194">
        <v>15</v>
      </c>
      <c r="M15" s="146">
        <f>+L15</f>
        <v>15</v>
      </c>
      <c r="N15" s="155">
        <f>+M15/1.6</f>
        <v>9.375</v>
      </c>
      <c r="O15" s="153">
        <f t="shared" ref="O15:O18" si="0">+N15*0.02</f>
        <v>0.1875</v>
      </c>
      <c r="P15" s="153">
        <f t="shared" ref="P15:P18" si="1">+N15*0.1</f>
        <v>0.9375</v>
      </c>
      <c r="Q15" s="119">
        <f t="shared" ref="Q15:Q18" si="2">SUM(N15:P15)</f>
        <v>10.5</v>
      </c>
      <c r="R15" s="120">
        <f>+Q15+Q16</f>
        <v>11.676</v>
      </c>
      <c r="S15" s="35">
        <f>+R15*1.06</f>
        <v>12.376560000000001</v>
      </c>
      <c r="T15" s="153">
        <f>+R15</f>
        <v>11.676</v>
      </c>
      <c r="U15" s="202"/>
    </row>
    <row r="16" spans="1:21" ht="16.5" thickBot="1">
      <c r="A16" s="38"/>
      <c r="B16" s="172" t="s">
        <v>44</v>
      </c>
      <c r="C16" s="173"/>
      <c r="D16" s="174"/>
      <c r="E16" s="39"/>
      <c r="F16" s="40"/>
      <c r="G16" s="40"/>
      <c r="H16" s="40"/>
      <c r="I16" s="40"/>
      <c r="J16" s="40"/>
      <c r="K16" s="61">
        <v>1</v>
      </c>
      <c r="L16" s="195"/>
      <c r="M16" s="167">
        <v>1.68</v>
      </c>
      <c r="N16" s="143">
        <f>+M16/1.6</f>
        <v>1.0499999999999998</v>
      </c>
      <c r="O16" s="154">
        <f t="shared" si="0"/>
        <v>2.0999999999999998E-2</v>
      </c>
      <c r="P16" s="154">
        <f t="shared" si="1"/>
        <v>0.10499999999999998</v>
      </c>
      <c r="Q16" s="127">
        <f t="shared" si="2"/>
        <v>1.1759999999999997</v>
      </c>
      <c r="R16" s="58"/>
      <c r="S16" s="58"/>
      <c r="T16" s="68"/>
      <c r="U16" s="202"/>
    </row>
    <row r="17" spans="1:21" ht="15.75">
      <c r="A17" s="49" t="s">
        <v>42</v>
      </c>
      <c r="B17" s="169" t="s">
        <v>43</v>
      </c>
      <c r="C17" s="170"/>
      <c r="D17" s="171"/>
      <c r="E17" s="32"/>
      <c r="F17" s="33"/>
      <c r="G17" s="33"/>
      <c r="H17" s="33"/>
      <c r="I17" s="33"/>
      <c r="J17" s="33"/>
      <c r="K17" s="59">
        <v>1</v>
      </c>
      <c r="L17" s="194">
        <v>18.600000000000001</v>
      </c>
      <c r="M17" s="146">
        <f>+L17</f>
        <v>18.600000000000001</v>
      </c>
      <c r="N17" s="155">
        <f>+M17/1.6</f>
        <v>11.625</v>
      </c>
      <c r="O17" s="153">
        <f t="shared" si="0"/>
        <v>0.23250000000000001</v>
      </c>
      <c r="P17" s="153">
        <f t="shared" si="1"/>
        <v>1.1625000000000001</v>
      </c>
      <c r="Q17" s="119">
        <f t="shared" si="2"/>
        <v>13.02</v>
      </c>
      <c r="R17" s="120">
        <f>+Q17+Q18</f>
        <v>14.196</v>
      </c>
      <c r="S17" s="120">
        <f>+R17*1.06</f>
        <v>15.04776</v>
      </c>
      <c r="T17" s="153">
        <f>+R17</f>
        <v>14.196</v>
      </c>
      <c r="U17" s="202"/>
    </row>
    <row r="18" spans="1:21" ht="16.5" thickBot="1">
      <c r="A18" s="38"/>
      <c r="B18" s="172" t="s">
        <v>44</v>
      </c>
      <c r="C18" s="173"/>
      <c r="D18" s="174"/>
      <c r="E18" s="39"/>
      <c r="F18" s="40"/>
      <c r="G18" s="40"/>
      <c r="H18" s="40"/>
      <c r="I18" s="40"/>
      <c r="J18" s="40"/>
      <c r="K18" s="61">
        <v>1</v>
      </c>
      <c r="L18" s="195"/>
      <c r="M18" s="167">
        <v>1.68</v>
      </c>
      <c r="N18" s="143">
        <f>+M18/1.6</f>
        <v>1.0499999999999998</v>
      </c>
      <c r="O18" s="154">
        <f t="shared" si="0"/>
        <v>2.0999999999999998E-2</v>
      </c>
      <c r="P18" s="154">
        <f t="shared" si="1"/>
        <v>0.10499999999999998</v>
      </c>
      <c r="Q18" s="127">
        <f t="shared" si="2"/>
        <v>1.1759999999999997</v>
      </c>
      <c r="R18" s="58"/>
      <c r="S18" s="58"/>
      <c r="T18" s="68"/>
      <c r="U18" s="202"/>
    </row>
    <row r="19" spans="1:21" ht="15.75" thickBot="1">
      <c r="A19" s="70"/>
      <c r="B19" s="175"/>
      <c r="C19" s="176"/>
      <c r="D19" s="177"/>
      <c r="E19" s="62"/>
      <c r="F19" s="63"/>
      <c r="G19" s="63"/>
      <c r="H19" s="64"/>
      <c r="I19" s="63"/>
      <c r="J19" s="65"/>
      <c r="K19" s="62"/>
      <c r="L19" s="42"/>
      <c r="M19" s="43"/>
      <c r="N19" s="44"/>
      <c r="O19" s="42"/>
      <c r="P19" s="42"/>
      <c r="Q19" s="45"/>
      <c r="R19" s="46"/>
      <c r="S19" s="46"/>
      <c r="T19" s="66"/>
      <c r="U19" s="202"/>
    </row>
    <row r="20" spans="1:21">
      <c r="A20" s="73"/>
      <c r="B20" s="73"/>
      <c r="C20" s="74"/>
      <c r="D20" s="75"/>
      <c r="E20" s="75"/>
      <c r="F20" s="76"/>
      <c r="G20" s="76"/>
      <c r="H20" s="76"/>
      <c r="I20" s="75"/>
      <c r="J20" s="77"/>
      <c r="K20" s="77"/>
      <c r="L20" s="77"/>
      <c r="M20" s="77"/>
      <c r="N20" s="78"/>
      <c r="O20" s="72"/>
      <c r="P20" s="72"/>
      <c r="Q20" s="72"/>
      <c r="R20" s="71"/>
      <c r="S20" s="71"/>
      <c r="T20" s="71"/>
      <c r="U20" s="203"/>
    </row>
    <row r="21" spans="1:21">
      <c r="A21" s="196" t="s">
        <v>9</v>
      </c>
      <c r="B21" s="196"/>
      <c r="C21" s="196" t="s">
        <v>2</v>
      </c>
      <c r="D21" s="196" t="s">
        <v>58</v>
      </c>
      <c r="E21" s="197"/>
      <c r="F21" s="197"/>
      <c r="G21" s="197"/>
      <c r="H21" s="198"/>
      <c r="I21" s="197"/>
      <c r="J21" s="197"/>
      <c r="K21" s="199"/>
      <c r="L21" s="200"/>
      <c r="M21" s="196"/>
      <c r="N21" s="196"/>
      <c r="O21" s="196"/>
      <c r="P21" s="196"/>
      <c r="Q21" s="84"/>
      <c r="R21" s="84"/>
      <c r="S21" s="84"/>
      <c r="T21" s="84"/>
      <c r="U21" s="202"/>
    </row>
    <row r="22" spans="1:21" ht="15.75" thickBot="1">
      <c r="A22" s="84"/>
      <c r="B22" s="84"/>
      <c r="C22" s="84"/>
      <c r="D22" s="84"/>
      <c r="E22" s="86"/>
      <c r="F22" s="86"/>
      <c r="G22" s="86"/>
      <c r="H22" s="86"/>
      <c r="I22" s="86"/>
      <c r="J22" s="86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202"/>
    </row>
    <row r="23" spans="1:21">
      <c r="A23" s="97" t="s">
        <v>10</v>
      </c>
      <c r="B23" s="180" t="s">
        <v>11</v>
      </c>
      <c r="C23" s="181"/>
      <c r="D23" s="182"/>
      <c r="E23" s="183" t="s">
        <v>12</v>
      </c>
      <c r="F23" s="184"/>
      <c r="G23" s="184"/>
      <c r="H23" s="184"/>
      <c r="I23" s="184"/>
      <c r="J23" s="185"/>
      <c r="K23" s="98" t="s">
        <v>13</v>
      </c>
      <c r="L23" s="100" t="s">
        <v>14</v>
      </c>
      <c r="M23" s="98" t="s">
        <v>15</v>
      </c>
      <c r="N23" s="99" t="s">
        <v>16</v>
      </c>
      <c r="O23" s="98" t="s">
        <v>17</v>
      </c>
      <c r="P23" s="98" t="s">
        <v>18</v>
      </c>
      <c r="Q23" s="98" t="s">
        <v>19</v>
      </c>
      <c r="R23" s="101" t="s">
        <v>20</v>
      </c>
      <c r="S23" s="101" t="s">
        <v>21</v>
      </c>
      <c r="T23" s="101" t="s">
        <v>22</v>
      </c>
      <c r="U23" s="202"/>
    </row>
    <row r="24" spans="1:21">
      <c r="A24" s="102"/>
      <c r="B24" s="85"/>
      <c r="C24" s="94"/>
      <c r="D24" s="94"/>
      <c r="E24" s="186"/>
      <c r="F24" s="187"/>
      <c r="G24" s="187"/>
      <c r="H24" s="187"/>
      <c r="I24" s="187"/>
      <c r="J24" s="188"/>
      <c r="K24" s="103" t="s">
        <v>23</v>
      </c>
      <c r="L24" s="104" t="s">
        <v>24</v>
      </c>
      <c r="M24" s="103" t="s">
        <v>25</v>
      </c>
      <c r="N24" s="94" t="s">
        <v>26</v>
      </c>
      <c r="O24" s="103" t="s">
        <v>27</v>
      </c>
      <c r="P24" s="166">
        <v>0.1</v>
      </c>
      <c r="Q24" s="103" t="s">
        <v>28</v>
      </c>
      <c r="R24" s="105" t="s">
        <v>24</v>
      </c>
      <c r="S24" s="105" t="s">
        <v>29</v>
      </c>
      <c r="T24" s="105" t="s">
        <v>30</v>
      </c>
      <c r="U24" s="202"/>
    </row>
    <row r="25" spans="1:21" ht="15.75" thickBot="1">
      <c r="A25" s="106"/>
      <c r="B25" s="107"/>
      <c r="C25" s="108"/>
      <c r="D25" s="109"/>
      <c r="E25" s="191" t="s">
        <v>31</v>
      </c>
      <c r="F25" s="192" t="s">
        <v>32</v>
      </c>
      <c r="G25" s="192" t="s">
        <v>33</v>
      </c>
      <c r="H25" s="192" t="s">
        <v>34</v>
      </c>
      <c r="I25" s="192" t="s">
        <v>35</v>
      </c>
      <c r="J25" s="193" t="s">
        <v>36</v>
      </c>
      <c r="K25" s="103" t="s">
        <v>37</v>
      </c>
      <c r="L25" s="104"/>
      <c r="M25" s="112" t="s">
        <v>38</v>
      </c>
      <c r="N25" s="113">
        <v>1.6</v>
      </c>
      <c r="O25" s="114" t="s">
        <v>39</v>
      </c>
      <c r="P25" s="114"/>
      <c r="Q25" s="114" t="s">
        <v>40</v>
      </c>
      <c r="R25" s="115" t="s">
        <v>26</v>
      </c>
      <c r="S25" s="115" t="s">
        <v>41</v>
      </c>
      <c r="T25" s="115" t="s">
        <v>40</v>
      </c>
      <c r="U25" s="202"/>
    </row>
    <row r="26" spans="1:21" ht="15.75">
      <c r="A26" s="135" t="s">
        <v>47</v>
      </c>
      <c r="B26" s="169" t="s">
        <v>48</v>
      </c>
      <c r="C26" s="170"/>
      <c r="D26" s="171"/>
      <c r="E26" s="121"/>
      <c r="F26" s="122"/>
      <c r="G26" s="122"/>
      <c r="H26" s="122"/>
      <c r="I26" s="122"/>
      <c r="J26" s="122"/>
      <c r="K26" s="145">
        <v>1</v>
      </c>
      <c r="L26" s="194">
        <v>18.3</v>
      </c>
      <c r="M26" s="146">
        <f>+L26</f>
        <v>18.3</v>
      </c>
      <c r="N26" s="155">
        <f>+M26/1.6</f>
        <v>11.4375</v>
      </c>
      <c r="O26" s="153">
        <f>+N26*0.02</f>
        <v>0.22875000000000001</v>
      </c>
      <c r="P26" s="153">
        <f>+N26*0.1</f>
        <v>1.14375</v>
      </c>
      <c r="Q26" s="119">
        <f>SUM(N26:P26)</f>
        <v>12.81</v>
      </c>
      <c r="R26" s="120">
        <f>+Q26+Q27</f>
        <v>13.986000000000001</v>
      </c>
      <c r="S26" s="120">
        <v>14.320600000000001</v>
      </c>
      <c r="T26" s="153">
        <f>+R26</f>
        <v>13.986000000000001</v>
      </c>
      <c r="U26" s="202"/>
    </row>
    <row r="27" spans="1:21" ht="16.5" thickBot="1">
      <c r="A27" s="123"/>
      <c r="B27" s="172" t="s">
        <v>44</v>
      </c>
      <c r="C27" s="173"/>
      <c r="D27" s="174"/>
      <c r="E27" s="124"/>
      <c r="F27" s="125"/>
      <c r="G27" s="125"/>
      <c r="H27" s="125"/>
      <c r="I27" s="125"/>
      <c r="J27" s="125"/>
      <c r="K27" s="147">
        <v>1</v>
      </c>
      <c r="L27" s="195"/>
      <c r="M27" s="167">
        <v>1.68</v>
      </c>
      <c r="N27" s="143">
        <f>+M27/1.6</f>
        <v>1.0499999999999998</v>
      </c>
      <c r="O27" s="154">
        <f>+N27*0.02</f>
        <v>2.0999999999999998E-2</v>
      </c>
      <c r="P27" s="154">
        <f>+N27*0.1</f>
        <v>0.10499999999999998</v>
      </c>
      <c r="Q27" s="127">
        <f>SUM(N27:P27)</f>
        <v>1.1759999999999997</v>
      </c>
      <c r="R27" s="144"/>
      <c r="S27" s="144">
        <f>+R27*1.306</f>
        <v>0</v>
      </c>
      <c r="T27" s="154"/>
      <c r="U27" s="202"/>
    </row>
    <row r="28" spans="1:21" ht="15.75">
      <c r="A28" s="135" t="s">
        <v>45</v>
      </c>
      <c r="B28" s="169" t="s">
        <v>46</v>
      </c>
      <c r="C28" s="170"/>
      <c r="D28" s="171"/>
      <c r="E28" s="116"/>
      <c r="F28" s="117"/>
      <c r="G28" s="117"/>
      <c r="H28" s="117"/>
      <c r="I28" s="117"/>
      <c r="J28" s="117"/>
      <c r="K28" s="145">
        <v>1</v>
      </c>
      <c r="L28" s="194">
        <v>15</v>
      </c>
      <c r="M28" s="146">
        <f>+L28</f>
        <v>15</v>
      </c>
      <c r="N28" s="155">
        <f>+M28/1.6</f>
        <v>9.375</v>
      </c>
      <c r="O28" s="153">
        <f t="shared" ref="O28:O31" si="3">+N28*0.02</f>
        <v>0.1875</v>
      </c>
      <c r="P28" s="153">
        <f t="shared" ref="P28:P31" si="4">+N28*0.1</f>
        <v>0.9375</v>
      </c>
      <c r="Q28" s="119">
        <f t="shared" ref="Q28:Q31" si="5">SUM(N28:P28)</f>
        <v>10.5</v>
      </c>
      <c r="R28" s="120">
        <f>+Q28+Q29</f>
        <v>11.676</v>
      </c>
      <c r="S28" s="120">
        <f>+R28*1.06</f>
        <v>12.376560000000001</v>
      </c>
      <c r="T28" s="153">
        <f>+R28</f>
        <v>11.676</v>
      </c>
      <c r="U28" s="202"/>
    </row>
    <row r="29" spans="1:21" ht="16.5" thickBot="1">
      <c r="A29" s="123"/>
      <c r="B29" s="172" t="s">
        <v>44</v>
      </c>
      <c r="C29" s="173"/>
      <c r="D29" s="174"/>
      <c r="E29" s="124"/>
      <c r="F29" s="125"/>
      <c r="G29" s="125"/>
      <c r="H29" s="125"/>
      <c r="I29" s="125"/>
      <c r="J29" s="125"/>
      <c r="K29" s="147">
        <v>1</v>
      </c>
      <c r="L29" s="195"/>
      <c r="M29" s="167">
        <v>1.68</v>
      </c>
      <c r="N29" s="143">
        <f>+M29/1.6</f>
        <v>1.0499999999999998</v>
      </c>
      <c r="O29" s="154">
        <f t="shared" si="3"/>
        <v>2.0999999999999998E-2</v>
      </c>
      <c r="P29" s="154">
        <f t="shared" si="4"/>
        <v>0.10499999999999998</v>
      </c>
      <c r="Q29" s="127">
        <f t="shared" si="5"/>
        <v>1.1759999999999997</v>
      </c>
      <c r="R29" s="144"/>
      <c r="S29" s="144"/>
      <c r="T29" s="154"/>
      <c r="U29" s="202"/>
    </row>
    <row r="30" spans="1:21" ht="15.75">
      <c r="A30" s="135" t="s">
        <v>42</v>
      </c>
      <c r="B30" s="169" t="s">
        <v>43</v>
      </c>
      <c r="C30" s="170"/>
      <c r="D30" s="171"/>
      <c r="E30" s="116"/>
      <c r="F30" s="117"/>
      <c r="G30" s="117"/>
      <c r="H30" s="117"/>
      <c r="I30" s="117"/>
      <c r="J30" s="117"/>
      <c r="K30" s="145">
        <v>1</v>
      </c>
      <c r="L30" s="194">
        <v>18.600000000000001</v>
      </c>
      <c r="M30" s="146">
        <f>+L30</f>
        <v>18.600000000000001</v>
      </c>
      <c r="N30" s="155">
        <f>+M30/1.6</f>
        <v>11.625</v>
      </c>
      <c r="O30" s="153">
        <f t="shared" si="3"/>
        <v>0.23250000000000001</v>
      </c>
      <c r="P30" s="153">
        <f t="shared" si="4"/>
        <v>1.1625000000000001</v>
      </c>
      <c r="Q30" s="119">
        <f t="shared" si="5"/>
        <v>13.02</v>
      </c>
      <c r="R30" s="120">
        <f>+Q30+Q31</f>
        <v>14.196</v>
      </c>
      <c r="S30" s="120">
        <f>+R30*1.06</f>
        <v>15.04776</v>
      </c>
      <c r="T30" s="153">
        <f>+R30</f>
        <v>14.196</v>
      </c>
      <c r="U30" s="202"/>
    </row>
    <row r="31" spans="1:21" ht="16.5" thickBot="1">
      <c r="A31" s="123"/>
      <c r="B31" s="172" t="s">
        <v>44</v>
      </c>
      <c r="C31" s="173"/>
      <c r="D31" s="174"/>
      <c r="E31" s="124"/>
      <c r="F31" s="125"/>
      <c r="G31" s="125"/>
      <c r="H31" s="125"/>
      <c r="I31" s="125"/>
      <c r="J31" s="125"/>
      <c r="K31" s="147">
        <v>1</v>
      </c>
      <c r="L31" s="195"/>
      <c r="M31" s="167">
        <v>1.68</v>
      </c>
      <c r="N31" s="143">
        <f>+M31/1.6</f>
        <v>1.0499999999999998</v>
      </c>
      <c r="O31" s="154">
        <f t="shared" si="3"/>
        <v>2.0999999999999998E-2</v>
      </c>
      <c r="P31" s="154">
        <f t="shared" si="4"/>
        <v>0.10499999999999998</v>
      </c>
      <c r="Q31" s="127">
        <f t="shared" si="5"/>
        <v>1.1759999999999997</v>
      </c>
      <c r="R31" s="144"/>
      <c r="S31" s="144"/>
      <c r="T31" s="154"/>
      <c r="U31" s="202"/>
    </row>
    <row r="32" spans="1:21" ht="15.75" thickBot="1">
      <c r="A32" s="156"/>
      <c r="B32" s="175"/>
      <c r="C32" s="176"/>
      <c r="D32" s="177"/>
      <c r="E32" s="148"/>
      <c r="F32" s="149"/>
      <c r="G32" s="149"/>
      <c r="H32" s="150"/>
      <c r="I32" s="149"/>
      <c r="J32" s="151"/>
      <c r="K32" s="148"/>
      <c r="L32" s="128"/>
      <c r="M32" s="129"/>
      <c r="N32" s="130"/>
      <c r="O32" s="128"/>
      <c r="P32" s="128"/>
      <c r="Q32" s="131"/>
      <c r="R32" s="132"/>
      <c r="S32" s="132"/>
      <c r="T32" s="152"/>
      <c r="U32" s="202"/>
    </row>
    <row r="33" spans="1:21">
      <c r="A33" s="159"/>
      <c r="B33" s="159"/>
      <c r="C33" s="160"/>
      <c r="D33" s="161"/>
      <c r="E33" s="161"/>
      <c r="F33" s="162"/>
      <c r="G33" s="162"/>
      <c r="H33" s="162"/>
      <c r="I33" s="161"/>
      <c r="J33" s="163"/>
      <c r="K33" s="163"/>
      <c r="L33" s="163"/>
      <c r="M33" s="163"/>
      <c r="N33" s="164"/>
      <c r="O33" s="158"/>
      <c r="P33" s="158"/>
      <c r="Q33" s="158"/>
      <c r="R33" s="157"/>
      <c r="S33" s="157"/>
      <c r="T33" s="157"/>
      <c r="U33" s="203"/>
    </row>
    <row r="34" spans="1:21">
      <c r="A34" s="73"/>
      <c r="B34" s="73"/>
      <c r="C34" s="74"/>
      <c r="D34" s="75"/>
      <c r="E34" s="75"/>
      <c r="F34" s="76"/>
      <c r="G34" s="76"/>
      <c r="H34" s="76"/>
      <c r="I34" s="75"/>
      <c r="J34" s="77"/>
      <c r="K34" s="77"/>
      <c r="L34" s="77"/>
      <c r="M34" s="77"/>
      <c r="N34" s="78"/>
      <c r="O34" s="72"/>
      <c r="P34" s="72"/>
      <c r="Q34" s="72"/>
      <c r="R34" s="71"/>
      <c r="S34" s="71"/>
      <c r="T34" s="71"/>
      <c r="U34" s="203"/>
    </row>
    <row r="35" spans="1:21">
      <c r="A35" s="51" t="s">
        <v>49</v>
      </c>
      <c r="B35" s="51"/>
      <c r="C35" s="51"/>
      <c r="D35" s="51"/>
      <c r="E35" s="1"/>
      <c r="F35" s="1"/>
      <c r="G35" s="1"/>
      <c r="H35" s="53"/>
      <c r="I35" s="53"/>
      <c r="J35" s="52" t="s">
        <v>50</v>
      </c>
      <c r="K35" s="54"/>
      <c r="L35" s="53"/>
      <c r="M35" s="1"/>
      <c r="N35" s="1"/>
      <c r="O35" s="50"/>
      <c r="P35" s="51"/>
      <c r="Q35" s="51" t="s">
        <v>51</v>
      </c>
      <c r="R35" s="51"/>
      <c r="S35" s="51"/>
      <c r="T35" s="51"/>
      <c r="U35" s="202"/>
    </row>
    <row r="36" spans="1:21">
      <c r="A36" s="51"/>
      <c r="B36" s="51"/>
      <c r="C36" s="51"/>
      <c r="D36" s="51"/>
      <c r="E36" s="1"/>
      <c r="F36" s="1"/>
      <c r="G36" s="1"/>
      <c r="H36" s="53"/>
      <c r="I36" s="53"/>
      <c r="J36" s="53"/>
      <c r="K36" s="54"/>
      <c r="L36" s="53"/>
      <c r="M36" s="1"/>
      <c r="N36" s="1"/>
      <c r="O36" s="50"/>
      <c r="P36" s="51"/>
      <c r="Q36" s="51"/>
      <c r="R36" s="51"/>
      <c r="S36" s="51"/>
      <c r="T36" s="51"/>
      <c r="U36" s="202"/>
    </row>
    <row r="37" spans="1:21">
      <c r="A37" s="51"/>
      <c r="B37" s="51"/>
      <c r="C37" s="51"/>
      <c r="D37" s="51"/>
      <c r="E37" s="1"/>
      <c r="F37" s="1"/>
      <c r="G37" s="1"/>
      <c r="H37" s="53"/>
      <c r="I37" s="53"/>
      <c r="J37" s="53"/>
      <c r="K37" s="54"/>
      <c r="L37" s="53"/>
      <c r="M37" s="1"/>
      <c r="N37" s="1"/>
      <c r="O37" s="50"/>
      <c r="P37" s="51"/>
      <c r="Q37" s="51"/>
      <c r="R37" s="51"/>
      <c r="S37" s="51"/>
      <c r="T37" s="51"/>
      <c r="U37" s="202"/>
    </row>
    <row r="38" spans="1:21" ht="15.75" thickBot="1">
      <c r="A38" s="55" t="s">
        <v>52</v>
      </c>
      <c r="B38" s="55"/>
      <c r="C38" s="55"/>
      <c r="D38" s="51"/>
      <c r="E38" s="1"/>
      <c r="F38" s="1"/>
      <c r="G38" s="1"/>
      <c r="H38" s="53"/>
      <c r="I38" s="53"/>
      <c r="J38" s="56"/>
      <c r="K38" s="56"/>
      <c r="L38" s="56"/>
      <c r="M38" s="1"/>
      <c r="N38" s="1"/>
      <c r="O38" s="50"/>
      <c r="P38" s="51"/>
      <c r="Q38" s="55"/>
      <c r="R38" s="55"/>
      <c r="S38" s="55"/>
      <c r="T38" s="55"/>
      <c r="U38" s="202"/>
    </row>
    <row r="39" spans="1:21">
      <c r="A39" s="51" t="s">
        <v>53</v>
      </c>
      <c r="B39" s="51"/>
      <c r="C39" s="51"/>
      <c r="D39" s="51"/>
      <c r="E39" s="1"/>
      <c r="F39" s="1"/>
      <c r="G39" s="1"/>
      <c r="H39" s="53"/>
      <c r="I39" s="53"/>
      <c r="J39" s="52" t="s">
        <v>54</v>
      </c>
      <c r="K39" s="53"/>
      <c r="L39" s="53"/>
      <c r="M39" s="1"/>
      <c r="N39" s="1"/>
      <c r="O39" s="50"/>
      <c r="P39" s="51"/>
      <c r="Q39" s="51" t="s">
        <v>55</v>
      </c>
      <c r="R39" s="51"/>
      <c r="S39" s="51"/>
      <c r="T39" s="51"/>
      <c r="U39" s="202"/>
    </row>
    <row r="42" spans="1:21" ht="22.5">
      <c r="A42" s="189" t="s">
        <v>0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</row>
    <row r="43" spans="1:21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133"/>
      <c r="N43" s="134"/>
      <c r="O43" s="134"/>
      <c r="P43" s="133"/>
      <c r="Q43" s="133"/>
      <c r="R43" s="134"/>
      <c r="S43" s="134"/>
      <c r="T43" s="134"/>
      <c r="U43" s="201"/>
    </row>
    <row r="44" spans="1:21" ht="20.25">
      <c r="A44" s="178" t="s">
        <v>56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202"/>
    </row>
    <row r="45" spans="1:21">
      <c r="A45" s="84" t="s">
        <v>1</v>
      </c>
      <c r="B45" s="84"/>
      <c r="C45" s="84" t="s">
        <v>2</v>
      </c>
      <c r="D45" s="84" t="s">
        <v>3</v>
      </c>
      <c r="E45" s="86"/>
      <c r="F45" s="86"/>
      <c r="G45" s="86"/>
      <c r="H45" s="86"/>
      <c r="I45" s="86"/>
      <c r="J45" s="86"/>
      <c r="K45" s="87"/>
      <c r="L45" s="84"/>
      <c r="M45" s="87"/>
      <c r="N45" s="83"/>
      <c r="O45" s="88" t="s">
        <v>4</v>
      </c>
      <c r="P45" s="91" t="s">
        <v>5</v>
      </c>
      <c r="Q45" s="168">
        <v>46920</v>
      </c>
      <c r="R45" s="84"/>
      <c r="S45" s="84"/>
      <c r="T45" s="84"/>
      <c r="U45" s="202"/>
    </row>
    <row r="46" spans="1:21">
      <c r="A46" s="84" t="s">
        <v>6</v>
      </c>
      <c r="B46" s="84"/>
      <c r="C46" s="84" t="s">
        <v>2</v>
      </c>
      <c r="D46" s="84" t="s">
        <v>7</v>
      </c>
      <c r="E46" s="86"/>
      <c r="F46" s="86"/>
      <c r="G46" s="86"/>
      <c r="H46" s="86"/>
      <c r="I46" s="86"/>
      <c r="J46" s="86"/>
      <c r="K46" s="89"/>
      <c r="L46" s="84"/>
      <c r="M46" s="87"/>
      <c r="N46" s="88"/>
      <c r="O46" s="88"/>
      <c r="P46" s="91"/>
      <c r="Q46" s="84"/>
      <c r="R46" s="84"/>
      <c r="S46" s="84"/>
      <c r="T46" s="84"/>
      <c r="U46" s="202"/>
    </row>
    <row r="47" spans="1:21">
      <c r="A47" s="84" t="s">
        <v>8</v>
      </c>
      <c r="B47" s="96"/>
      <c r="C47" s="84" t="s">
        <v>2</v>
      </c>
      <c r="D47" s="95"/>
      <c r="E47" s="90"/>
      <c r="F47" s="90"/>
      <c r="G47" s="90"/>
      <c r="H47" s="90"/>
      <c r="I47" s="165"/>
      <c r="J47" s="90"/>
      <c r="K47" s="87"/>
      <c r="L47" s="84"/>
      <c r="M47" s="88"/>
      <c r="N47" s="88"/>
      <c r="O47" s="88"/>
      <c r="P47" s="93"/>
      <c r="Q47" s="93"/>
      <c r="R47" s="93"/>
      <c r="S47" s="93"/>
      <c r="T47" s="93"/>
      <c r="U47" s="202"/>
    </row>
    <row r="48" spans="1:21">
      <c r="A48" s="84" t="s">
        <v>9</v>
      </c>
      <c r="B48" s="84"/>
      <c r="C48" s="84" t="s">
        <v>2</v>
      </c>
      <c r="D48" s="84" t="s">
        <v>59</v>
      </c>
      <c r="E48" s="86"/>
      <c r="F48" s="86"/>
      <c r="G48" s="86"/>
      <c r="H48" s="89"/>
      <c r="I48" s="86"/>
      <c r="J48" s="86"/>
      <c r="K48" s="87"/>
      <c r="L48" s="92"/>
      <c r="M48" s="84"/>
      <c r="N48" s="84"/>
      <c r="O48" s="84"/>
      <c r="P48" s="84"/>
      <c r="Q48" s="84"/>
      <c r="R48" s="84"/>
      <c r="S48" s="84"/>
      <c r="T48" s="84"/>
      <c r="U48" s="202"/>
    </row>
    <row r="49" spans="1:21" ht="15.75" thickBot="1">
      <c r="A49" s="84"/>
      <c r="B49" s="84"/>
      <c r="C49" s="84"/>
      <c r="D49" s="84"/>
      <c r="E49" s="86"/>
      <c r="F49" s="86"/>
      <c r="G49" s="86"/>
      <c r="H49" s="86"/>
      <c r="I49" s="86"/>
      <c r="J49" s="86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202"/>
    </row>
    <row r="50" spans="1:21">
      <c r="A50" s="97" t="s">
        <v>10</v>
      </c>
      <c r="B50" s="180" t="s">
        <v>11</v>
      </c>
      <c r="C50" s="181"/>
      <c r="D50" s="182"/>
      <c r="E50" s="183" t="s">
        <v>12</v>
      </c>
      <c r="F50" s="184"/>
      <c r="G50" s="184"/>
      <c r="H50" s="184"/>
      <c r="I50" s="184"/>
      <c r="J50" s="185"/>
      <c r="K50" s="98" t="s">
        <v>13</v>
      </c>
      <c r="L50" s="100" t="s">
        <v>14</v>
      </c>
      <c r="M50" s="98" t="s">
        <v>15</v>
      </c>
      <c r="N50" s="99" t="s">
        <v>16</v>
      </c>
      <c r="O50" s="98" t="s">
        <v>17</v>
      </c>
      <c r="P50" s="98" t="s">
        <v>18</v>
      </c>
      <c r="Q50" s="98" t="s">
        <v>19</v>
      </c>
      <c r="R50" s="101" t="s">
        <v>20</v>
      </c>
      <c r="S50" s="101" t="s">
        <v>21</v>
      </c>
      <c r="T50" s="101" t="s">
        <v>22</v>
      </c>
      <c r="U50" s="202"/>
    </row>
    <row r="51" spans="1:21">
      <c r="A51" s="102"/>
      <c r="B51" s="85"/>
      <c r="C51" s="94"/>
      <c r="D51" s="94"/>
      <c r="E51" s="186"/>
      <c r="F51" s="187"/>
      <c r="G51" s="187"/>
      <c r="H51" s="187"/>
      <c r="I51" s="187"/>
      <c r="J51" s="188"/>
      <c r="K51" s="103" t="s">
        <v>23</v>
      </c>
      <c r="L51" s="104" t="s">
        <v>24</v>
      </c>
      <c r="M51" s="103" t="s">
        <v>25</v>
      </c>
      <c r="N51" s="94" t="s">
        <v>26</v>
      </c>
      <c r="O51" s="103" t="s">
        <v>27</v>
      </c>
      <c r="P51" s="166">
        <v>0.1</v>
      </c>
      <c r="Q51" s="103" t="s">
        <v>28</v>
      </c>
      <c r="R51" s="105" t="s">
        <v>24</v>
      </c>
      <c r="S51" s="105" t="s">
        <v>29</v>
      </c>
      <c r="T51" s="105" t="s">
        <v>30</v>
      </c>
      <c r="U51" s="202"/>
    </row>
    <row r="52" spans="1:21" ht="15.75" thickBot="1">
      <c r="A52" s="106"/>
      <c r="B52" s="107"/>
      <c r="C52" s="108"/>
      <c r="D52" s="109"/>
      <c r="E52" s="110" t="s">
        <v>31</v>
      </c>
      <c r="F52" s="111" t="s">
        <v>32</v>
      </c>
      <c r="G52" s="111" t="s">
        <v>33</v>
      </c>
      <c r="H52" s="111" t="s">
        <v>34</v>
      </c>
      <c r="I52" s="111" t="s">
        <v>35</v>
      </c>
      <c r="J52" s="111" t="s">
        <v>36</v>
      </c>
      <c r="K52" s="103" t="s">
        <v>37</v>
      </c>
      <c r="L52" s="104"/>
      <c r="M52" s="112" t="s">
        <v>38</v>
      </c>
      <c r="N52" s="113">
        <v>1.6</v>
      </c>
      <c r="O52" s="114" t="s">
        <v>39</v>
      </c>
      <c r="P52" s="114"/>
      <c r="Q52" s="114" t="s">
        <v>40</v>
      </c>
      <c r="R52" s="115" t="s">
        <v>26</v>
      </c>
      <c r="S52" s="115" t="s">
        <v>41</v>
      </c>
      <c r="T52" s="115" t="s">
        <v>40</v>
      </c>
      <c r="U52" s="202"/>
    </row>
    <row r="53" spans="1:21" ht="15.75">
      <c r="A53" s="135" t="s">
        <v>47</v>
      </c>
      <c r="B53" s="169" t="s">
        <v>48</v>
      </c>
      <c r="C53" s="170"/>
      <c r="D53" s="171"/>
      <c r="E53" s="121"/>
      <c r="F53" s="122"/>
      <c r="G53" s="122"/>
      <c r="H53" s="122"/>
      <c r="I53" s="122"/>
      <c r="J53" s="122"/>
      <c r="K53" s="145">
        <v>1</v>
      </c>
      <c r="L53" s="118">
        <v>26.7</v>
      </c>
      <c r="M53" s="146">
        <f>+L53</f>
        <v>26.7</v>
      </c>
      <c r="N53" s="155">
        <f>+M53/1.6</f>
        <v>16.6875</v>
      </c>
      <c r="O53" s="153">
        <f>+N53*0.02</f>
        <v>0.33374999999999999</v>
      </c>
      <c r="P53" s="153">
        <f>+N53*0.1</f>
        <v>1.6687500000000002</v>
      </c>
      <c r="Q53" s="119">
        <f>SUM(N53:P53)</f>
        <v>18.689999999999998</v>
      </c>
      <c r="R53" s="120">
        <f>+Q53+Q54</f>
        <v>19.865999999999996</v>
      </c>
      <c r="S53" s="120">
        <v>14.320600000000001</v>
      </c>
      <c r="T53" s="153">
        <f>+R53</f>
        <v>19.865999999999996</v>
      </c>
      <c r="U53" s="202"/>
    </row>
    <row r="54" spans="1:21" ht="16.5" thickBot="1">
      <c r="A54" s="123"/>
      <c r="B54" s="172" t="s">
        <v>44</v>
      </c>
      <c r="C54" s="173"/>
      <c r="D54" s="174"/>
      <c r="E54" s="124"/>
      <c r="F54" s="125"/>
      <c r="G54" s="125"/>
      <c r="H54" s="125"/>
      <c r="I54" s="125"/>
      <c r="J54" s="125"/>
      <c r="K54" s="147">
        <v>1</v>
      </c>
      <c r="L54" s="126"/>
      <c r="M54" s="167">
        <v>1.68</v>
      </c>
      <c r="N54" s="143">
        <f>+M54/1.6</f>
        <v>1.0499999999999998</v>
      </c>
      <c r="O54" s="154">
        <f>+N54*0.02</f>
        <v>2.0999999999999998E-2</v>
      </c>
      <c r="P54" s="154">
        <f>+N54*0.1</f>
        <v>0.10499999999999998</v>
      </c>
      <c r="Q54" s="127">
        <f>SUM(N54:P54)</f>
        <v>1.1759999999999997</v>
      </c>
      <c r="R54" s="144"/>
      <c r="S54" s="144">
        <f>+R54*1.306</f>
        <v>0</v>
      </c>
      <c r="T54" s="154"/>
      <c r="U54" s="202"/>
    </row>
    <row r="55" spans="1:21" ht="15.75">
      <c r="A55" s="135" t="s">
        <v>45</v>
      </c>
      <c r="B55" s="169" t="s">
        <v>46</v>
      </c>
      <c r="C55" s="170"/>
      <c r="D55" s="171"/>
      <c r="E55" s="116"/>
      <c r="F55" s="117"/>
      <c r="G55" s="117"/>
      <c r="H55" s="117"/>
      <c r="I55" s="117"/>
      <c r="J55" s="117"/>
      <c r="K55" s="145">
        <v>1</v>
      </c>
      <c r="L55" s="118">
        <v>21</v>
      </c>
      <c r="M55" s="146">
        <f t="shared" ref="M55" si="6">+L55</f>
        <v>21</v>
      </c>
      <c r="N55" s="155">
        <f t="shared" ref="N55:N58" si="7">+M55/1.6</f>
        <v>13.125</v>
      </c>
      <c r="O55" s="153">
        <f t="shared" ref="O55:O58" si="8">+N55*0.02</f>
        <v>0.26250000000000001</v>
      </c>
      <c r="P55" s="153">
        <f t="shared" ref="P55:P58" si="9">+N55*0.1</f>
        <v>1.3125</v>
      </c>
      <c r="Q55" s="119">
        <f t="shared" ref="Q55:Q58" si="10">SUM(N55:P55)</f>
        <v>14.7</v>
      </c>
      <c r="R55" s="120">
        <f>+Q55+Q56</f>
        <v>15.875999999999999</v>
      </c>
      <c r="S55" s="120">
        <f>+R55*1.06</f>
        <v>16.82856</v>
      </c>
      <c r="T55" s="153">
        <f>+R55</f>
        <v>15.875999999999999</v>
      </c>
      <c r="U55" s="202"/>
    </row>
    <row r="56" spans="1:21" ht="16.5" thickBot="1">
      <c r="A56" s="123"/>
      <c r="B56" s="172" t="s">
        <v>44</v>
      </c>
      <c r="C56" s="173"/>
      <c r="D56" s="174"/>
      <c r="E56" s="124"/>
      <c r="F56" s="125"/>
      <c r="G56" s="125"/>
      <c r="H56" s="125"/>
      <c r="I56" s="125"/>
      <c r="J56" s="125"/>
      <c r="K56" s="147">
        <v>1</v>
      </c>
      <c r="L56" s="126"/>
      <c r="M56" s="167">
        <v>1.68</v>
      </c>
      <c r="N56" s="143">
        <f t="shared" si="7"/>
        <v>1.0499999999999998</v>
      </c>
      <c r="O56" s="154">
        <f t="shared" si="8"/>
        <v>2.0999999999999998E-2</v>
      </c>
      <c r="P56" s="154">
        <f t="shared" si="9"/>
        <v>0.10499999999999998</v>
      </c>
      <c r="Q56" s="127">
        <f t="shared" si="10"/>
        <v>1.1759999999999997</v>
      </c>
      <c r="R56" s="144"/>
      <c r="S56" s="144"/>
      <c r="T56" s="154"/>
      <c r="U56" s="202"/>
    </row>
    <row r="57" spans="1:21" ht="15.75">
      <c r="A57" s="135" t="s">
        <v>42</v>
      </c>
      <c r="B57" s="169" t="s">
        <v>43</v>
      </c>
      <c r="C57" s="170"/>
      <c r="D57" s="171"/>
      <c r="E57" s="116"/>
      <c r="F57" s="117"/>
      <c r="G57" s="117"/>
      <c r="H57" s="117"/>
      <c r="I57" s="117"/>
      <c r="J57" s="117"/>
      <c r="K57" s="145">
        <v>1</v>
      </c>
      <c r="L57" s="118">
        <v>24.6</v>
      </c>
      <c r="M57" s="146">
        <f t="shared" ref="M57" si="11">+L57</f>
        <v>24.6</v>
      </c>
      <c r="N57" s="155">
        <f t="shared" si="7"/>
        <v>15.375</v>
      </c>
      <c r="O57" s="153">
        <f t="shared" si="8"/>
        <v>0.3075</v>
      </c>
      <c r="P57" s="153">
        <f t="shared" si="9"/>
        <v>1.5375000000000001</v>
      </c>
      <c r="Q57" s="119">
        <f t="shared" si="10"/>
        <v>17.22</v>
      </c>
      <c r="R57" s="120">
        <f>+Q57+Q58</f>
        <v>18.395999999999997</v>
      </c>
      <c r="S57" s="120">
        <f>+R57*1.06</f>
        <v>19.499759999999998</v>
      </c>
      <c r="T57" s="153">
        <f>+R57</f>
        <v>18.395999999999997</v>
      </c>
      <c r="U57" s="202"/>
    </row>
    <row r="58" spans="1:21" ht="16.5" thickBot="1">
      <c r="A58" s="123"/>
      <c r="B58" s="172" t="s">
        <v>44</v>
      </c>
      <c r="C58" s="173"/>
      <c r="D58" s="174"/>
      <c r="E58" s="124"/>
      <c r="F58" s="125"/>
      <c r="G58" s="125"/>
      <c r="H58" s="125"/>
      <c r="I58" s="125"/>
      <c r="J58" s="125"/>
      <c r="K58" s="147">
        <v>1</v>
      </c>
      <c r="L58" s="126"/>
      <c r="M58" s="167">
        <v>1.68</v>
      </c>
      <c r="N58" s="143">
        <f t="shared" si="7"/>
        <v>1.0499999999999998</v>
      </c>
      <c r="O58" s="154">
        <f t="shared" si="8"/>
        <v>2.0999999999999998E-2</v>
      </c>
      <c r="P58" s="154">
        <f t="shared" si="9"/>
        <v>0.10499999999999998</v>
      </c>
      <c r="Q58" s="127">
        <f t="shared" si="10"/>
        <v>1.1759999999999997</v>
      </c>
      <c r="R58" s="144"/>
      <c r="S58" s="144"/>
      <c r="T58" s="154"/>
      <c r="U58" s="202"/>
    </row>
    <row r="59" spans="1:21" ht="15.75" thickBot="1">
      <c r="A59" s="156"/>
      <c r="B59" s="175"/>
      <c r="C59" s="176"/>
      <c r="D59" s="177"/>
      <c r="E59" s="148"/>
      <c r="F59" s="149"/>
      <c r="G59" s="149"/>
      <c r="H59" s="150"/>
      <c r="I59" s="149"/>
      <c r="J59" s="151"/>
      <c r="K59" s="148"/>
      <c r="L59" s="128"/>
      <c r="M59" s="129"/>
      <c r="N59" s="130"/>
      <c r="O59" s="128"/>
      <c r="P59" s="128"/>
      <c r="Q59" s="131"/>
      <c r="R59" s="132"/>
      <c r="S59" s="132"/>
      <c r="T59" s="152"/>
      <c r="U59" s="202"/>
    </row>
    <row r="60" spans="1:21" ht="17.25" customHeight="1">
      <c r="A60" s="159"/>
      <c r="B60" s="159"/>
      <c r="C60" s="160"/>
      <c r="D60" s="161"/>
      <c r="E60" s="161"/>
      <c r="F60" s="162"/>
      <c r="G60" s="162"/>
      <c r="H60" s="162"/>
      <c r="I60" s="161"/>
      <c r="J60" s="163"/>
      <c r="K60" s="163"/>
      <c r="L60" s="163"/>
      <c r="M60" s="163"/>
      <c r="N60" s="164"/>
      <c r="O60" s="158"/>
      <c r="P60" s="158"/>
      <c r="Q60" s="158"/>
      <c r="R60" s="157"/>
      <c r="S60" s="157"/>
      <c r="T60" s="157"/>
      <c r="U60" s="203"/>
    </row>
    <row r="61" spans="1:21">
      <c r="A61" s="159"/>
      <c r="B61" s="159"/>
      <c r="C61" s="160"/>
      <c r="D61" s="161"/>
      <c r="E61" s="161"/>
      <c r="F61" s="162"/>
      <c r="G61" s="162"/>
      <c r="H61" s="162"/>
      <c r="I61" s="161"/>
      <c r="J61" s="163"/>
      <c r="K61" s="163"/>
      <c r="L61" s="163"/>
      <c r="M61" s="163"/>
      <c r="N61" s="164"/>
      <c r="O61" s="158"/>
      <c r="P61" s="158"/>
      <c r="Q61" s="158"/>
      <c r="R61" s="157"/>
      <c r="S61" s="157"/>
      <c r="T61" s="157"/>
      <c r="U61" s="203"/>
    </row>
    <row r="62" spans="1:21">
      <c r="A62" s="137" t="s">
        <v>49</v>
      </c>
      <c r="B62" s="137"/>
      <c r="C62" s="137"/>
      <c r="D62" s="137"/>
      <c r="E62" s="83"/>
      <c r="F62" s="83"/>
      <c r="G62" s="83"/>
      <c r="H62" s="139"/>
      <c r="I62" s="139"/>
      <c r="J62" s="138" t="s">
        <v>50</v>
      </c>
      <c r="K62" s="140"/>
      <c r="L62" s="139"/>
      <c r="M62" s="83"/>
      <c r="N62" s="83"/>
      <c r="O62" s="136"/>
      <c r="P62" s="137"/>
      <c r="Q62" s="137" t="s">
        <v>51</v>
      </c>
      <c r="R62" s="137"/>
      <c r="S62" s="137"/>
      <c r="T62" s="137"/>
      <c r="U62" s="202"/>
    </row>
    <row r="63" spans="1:21">
      <c r="A63" s="137"/>
      <c r="B63" s="137"/>
      <c r="C63" s="137"/>
      <c r="D63" s="137"/>
      <c r="E63" s="83"/>
      <c r="F63" s="83"/>
      <c r="G63" s="83"/>
      <c r="H63" s="139"/>
      <c r="I63" s="139"/>
      <c r="J63" s="139"/>
      <c r="K63" s="140"/>
      <c r="L63" s="139"/>
      <c r="M63" s="83"/>
      <c r="N63" s="83"/>
      <c r="O63" s="136"/>
      <c r="P63" s="137"/>
      <c r="Q63" s="137"/>
      <c r="R63" s="137"/>
      <c r="S63" s="137"/>
      <c r="T63" s="137"/>
    </row>
    <row r="64" spans="1:21">
      <c r="A64" s="137"/>
      <c r="B64" s="137"/>
      <c r="C64" s="137"/>
      <c r="D64" s="137"/>
      <c r="E64" s="83"/>
      <c r="F64" s="83"/>
      <c r="G64" s="83"/>
      <c r="H64" s="139"/>
      <c r="I64" s="139"/>
      <c r="J64" s="139"/>
      <c r="K64" s="140"/>
      <c r="L64" s="139"/>
      <c r="M64" s="83"/>
      <c r="N64" s="83"/>
      <c r="O64" s="136"/>
      <c r="P64" s="137"/>
      <c r="Q64" s="137"/>
      <c r="R64" s="137"/>
      <c r="S64" s="137"/>
      <c r="T64" s="137"/>
    </row>
    <row r="65" spans="1:20" ht="15.75" thickBot="1">
      <c r="A65" s="141" t="s">
        <v>52</v>
      </c>
      <c r="B65" s="141"/>
      <c r="C65" s="141"/>
      <c r="D65" s="137"/>
      <c r="E65" s="83"/>
      <c r="F65" s="83"/>
      <c r="G65" s="83"/>
      <c r="H65" s="139"/>
      <c r="I65" s="139"/>
      <c r="J65" s="142"/>
      <c r="K65" s="142"/>
      <c r="L65" s="142"/>
      <c r="M65" s="83"/>
      <c r="N65" s="83"/>
      <c r="O65" s="136"/>
      <c r="P65" s="137"/>
      <c r="Q65" s="141"/>
      <c r="R65" s="141"/>
      <c r="S65" s="141"/>
      <c r="T65" s="141"/>
    </row>
    <row r="66" spans="1:20">
      <c r="A66" s="137" t="s">
        <v>53</v>
      </c>
      <c r="B66" s="137"/>
      <c r="C66" s="137"/>
      <c r="D66" s="137"/>
      <c r="E66" s="83"/>
      <c r="F66" s="83"/>
      <c r="G66" s="83"/>
      <c r="H66" s="139"/>
      <c r="I66" s="139"/>
      <c r="J66" s="138" t="s">
        <v>54</v>
      </c>
      <c r="K66" s="139"/>
      <c r="L66" s="139"/>
      <c r="M66" s="83"/>
      <c r="N66" s="83"/>
      <c r="O66" s="136"/>
      <c r="P66" s="137"/>
      <c r="Q66" s="137" t="s">
        <v>55</v>
      </c>
      <c r="R66" s="137"/>
      <c r="S66" s="137"/>
      <c r="T66" s="137"/>
    </row>
  </sheetData>
  <mergeCells count="31">
    <mergeCell ref="B57:D57"/>
    <mergeCell ref="B58:D58"/>
    <mergeCell ref="B23:D23"/>
    <mergeCell ref="E23:J24"/>
    <mergeCell ref="B26:D26"/>
    <mergeCell ref="B27:D27"/>
    <mergeCell ref="B28:D28"/>
    <mergeCell ref="B29:D29"/>
    <mergeCell ref="B30:D30"/>
    <mergeCell ref="B31:D31"/>
    <mergeCell ref="B32:D32"/>
    <mergeCell ref="A2:U2"/>
    <mergeCell ref="A42:U42"/>
    <mergeCell ref="A44:T44"/>
    <mergeCell ref="B50:D50"/>
    <mergeCell ref="E50:J51"/>
    <mergeCell ref="B15:D15"/>
    <mergeCell ref="B16:D16"/>
    <mergeCell ref="B13:D13"/>
    <mergeCell ref="B14:D14"/>
    <mergeCell ref="B19:D19"/>
    <mergeCell ref="A4:T4"/>
    <mergeCell ref="B10:D10"/>
    <mergeCell ref="E10:J11"/>
    <mergeCell ref="B17:D17"/>
    <mergeCell ref="B18:D18"/>
    <mergeCell ref="B55:D55"/>
    <mergeCell ref="B56:D56"/>
    <mergeCell ref="B53:D53"/>
    <mergeCell ref="B54:D54"/>
    <mergeCell ref="B59:D59"/>
  </mergeCells>
  <pageMargins left="0" right="0" top="0.5" bottom="0.2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MERLYN</cp:lastModifiedBy>
  <cp:lastPrinted>2016-07-04T07:10:18Z</cp:lastPrinted>
  <dcterms:created xsi:type="dcterms:W3CDTF">2016-07-02T03:20:34Z</dcterms:created>
  <dcterms:modified xsi:type="dcterms:W3CDTF">2016-07-04T07:11:50Z</dcterms:modified>
</cp:coreProperties>
</file>